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54" i="1"/>
  <c r="B54"/>
  <c r="C38"/>
  <c r="D38" s="1"/>
  <c r="D37"/>
  <c r="C37"/>
  <c r="C35"/>
  <c r="C54" s="1"/>
  <c r="D54" s="1"/>
  <c r="D34"/>
  <c r="C34"/>
  <c r="E31"/>
  <c r="C29"/>
  <c r="D29" s="1"/>
  <c r="D27"/>
  <c r="C27"/>
  <c r="C25"/>
  <c r="D25" s="1"/>
  <c r="E22"/>
  <c r="B22"/>
  <c r="B21"/>
  <c r="C19" s="1"/>
  <c r="D19" s="1"/>
  <c r="C20"/>
  <c r="D20" s="1"/>
  <c r="C18"/>
  <c r="D18" s="1"/>
  <c r="C16"/>
  <c r="D16" s="1"/>
  <c r="B14"/>
  <c r="C13"/>
  <c r="D13" s="1"/>
  <c r="D12"/>
  <c r="C12"/>
  <c r="C11"/>
  <c r="D11" s="1"/>
  <c r="D14" s="1"/>
  <c r="B9"/>
  <c r="C8"/>
  <c r="D8" s="1"/>
  <c r="D6"/>
  <c r="C6"/>
  <c r="C5"/>
  <c r="D39" l="1"/>
  <c r="C22"/>
  <c r="D31"/>
  <c r="C17"/>
  <c r="D17" s="1"/>
  <c r="D21" s="1"/>
  <c r="D22" s="1"/>
  <c r="C31"/>
  <c r="D5"/>
  <c r="D9" s="1"/>
  <c r="D35"/>
</calcChain>
</file>

<file path=xl/sharedStrings.xml><?xml version="1.0" encoding="utf-8"?>
<sst xmlns="http://schemas.openxmlformats.org/spreadsheetml/2006/main" count="54" uniqueCount="54">
  <si>
    <t xml:space="preserve"> ANNO 2017 - OBIETTIVI DI PEG - PESATURA - VALUTAZIONE - % RAGGIUNGIMENTO</t>
  </si>
  <si>
    <t>Pesatura OBT</t>
  </si>
  <si>
    <t>COEFFICENTE (0/1)</t>
  </si>
  <si>
    <t>VALUTAZIONE PROGETTI</t>
  </si>
  <si>
    <t>% RAGGIUNGIMENTO</t>
  </si>
  <si>
    <t>SETTORE TERZO - DIRIGENTE SANDRO AGNELLI</t>
  </si>
  <si>
    <t xml:space="preserve">AREA COMUNICAZIONE SVILUPPO INFORMATICO CULTURA E TURISMO -  PO Alessandro Ghione </t>
  </si>
  <si>
    <t>Riprogettazione completa del sito internet istituzionale in applicazione delle nuove line guida - realizzazione fasi 3) e 4) - seguito del progetto analogo iniziato nel 2016.</t>
  </si>
  <si>
    <t>Reperimento dei contenuti ed impaginazione grafica del bilancio di fine mandato 2012-2017</t>
  </si>
  <si>
    <t xml:space="preserve">AREA AFFARI GENERALI - PO Alessandro Ghione </t>
  </si>
  <si>
    <t>Predisposizione inventario archivio comunale informatizzato.</t>
  </si>
  <si>
    <t>PO Alessandro Ghione</t>
  </si>
  <si>
    <t>AREA SOCIO ASSISTENZIALE -PO  Giampaolo Vettorato</t>
  </si>
  <si>
    <t>Ampliamento offerta formativa presso le scuole dell'obbligo con attività ippiche.</t>
  </si>
  <si>
    <t>Attivazione interventi in favore di donne vittime di maltrattamenti - sole o in nucleo familiare.</t>
  </si>
  <si>
    <t>Interventi in favore di conduttori di alloggi privati in stato di morosità</t>
  </si>
  <si>
    <t>PO Giampaolo Vettorato</t>
  </si>
  <si>
    <t>AREA VIGILANZA - PO Fulvio Nicolini</t>
  </si>
  <si>
    <t>La sicurezza della citta'</t>
  </si>
  <si>
    <t>La sicurezza prima di tutto</t>
  </si>
  <si>
    <t xml:space="preserve">Diamo ordine alla pubblicità </t>
  </si>
  <si>
    <t>Distretto di polizia locale. Evoluzione dei lavori in corso</t>
  </si>
  <si>
    <t>Nella pronta disponibilità l'allerta si fa sicuro</t>
  </si>
  <si>
    <t>PO Fulvio Nicolini</t>
  </si>
  <si>
    <t>SETTORE FINANZIARIO - DIRIGENTE ANDREA MARENCO</t>
  </si>
  <si>
    <t xml:space="preserve">AREA ECONOMICO FINANZIARIA </t>
  </si>
  <si>
    <t>Rilevazione sepolture presso cimiteri comunali e caricamento dati su programma elettronico</t>
  </si>
  <si>
    <t>SERVIZIO TRIBUTI</t>
  </si>
  <si>
    <t>Attività di conto controllo impaintistica pubblicitaria</t>
  </si>
  <si>
    <t>SERVIZIO RISORSE UMANE</t>
  </si>
  <si>
    <t>Progetto passweb - procedura SIN 2</t>
  </si>
  <si>
    <t>PO Cristina Leonelli</t>
  </si>
  <si>
    <t>SETTORE TECNICO - DIRIGENTE MIRKO SCARRONE</t>
  </si>
  <si>
    <t>SERVIZIO URBANISTICO - EDILIZIA PRIVATA</t>
  </si>
  <si>
    <r>
      <t>Aggiornamento delle procedure e della modulistica relative alle attività produttive edilizie e commerciali</t>
    </r>
    <r>
      <rPr>
        <b/>
        <sz val="10"/>
        <rFont val="Calibri"/>
        <family val="2"/>
        <scheme val="minor"/>
      </rPr>
      <t xml:space="preserve"> (PO Valentina Rivera)</t>
    </r>
  </si>
  <si>
    <r>
      <t>Proseguimento delle attività inerenti "l'ufficio di piano" con il fondamentale compito di supporto operativo ed istituzionale del gruppo di lavoro che ha l'incarico di redazione del piano urbanistico comunale (PUC) -</t>
    </r>
    <r>
      <rPr>
        <b/>
        <sz val="10"/>
        <rFont val="Calibri"/>
        <family val="2"/>
        <scheme val="minor"/>
      </rPr>
      <t xml:space="preserve"> (PO Valentina Rivera)</t>
    </r>
  </si>
  <si>
    <t>PO Valentina Rivera</t>
  </si>
  <si>
    <r>
      <t xml:space="preserve">Ridisciplina dei contenuti della convenzione urbanistica a rogito notaio RUEGG , stupulata tra il Comune di Cairo M. e la società CAIRO VERDE Srl mediante stipula di convenzione modificativa. </t>
    </r>
    <r>
      <rPr>
        <b/>
        <sz val="10"/>
        <rFont val="Calibri"/>
        <family val="2"/>
        <scheme val="minor"/>
      </rPr>
      <t>(PO Bruno Giordano)</t>
    </r>
  </si>
  <si>
    <r>
      <t xml:space="preserve">Definizione degli obblighi convenzionali assunti dalla Società CAVE STRADE SRL con convenzione attuattiva a rogito Notaio ROSSI Dott. Domenico in data 13/10/2008 per la costruzione di un edificio residenziale in linea articolato in quattro corpi edilizi in Comune di Cairo Montenotte. Affidamento dell'incarico professionale per il collaudo tecnico-amministrativo finale. </t>
    </r>
    <r>
      <rPr>
        <b/>
        <sz val="10"/>
        <rFont val="Calibri"/>
        <family val="2"/>
        <scheme val="minor"/>
      </rPr>
      <t>(PO Bruno Giordano)</t>
    </r>
  </si>
  <si>
    <t>PO Bruno Giordano</t>
  </si>
  <si>
    <t xml:space="preserve">SERVIZIO LAVORI PUBBLICI </t>
  </si>
  <si>
    <t xml:space="preserve">Progetto obiettivo 1: gestione della sicurezza durante evento notturno di "Cairo Medievale" dal 05.08.2017 al 10.08.2017 </t>
  </si>
  <si>
    <t>Ultimazione lavori di "realizzazione di un nuovo collegamento viario fra lo svincolo alla S.S. N. 29 in loc. moncavaglione e le aree industirali della frazione Bragno.</t>
  </si>
  <si>
    <t>Completamento nuova viabilità realizzata fra lo svincolo alla SS n. 29 e te aree industriali della frazione Bragno…</t>
  </si>
  <si>
    <t>Ultimaziione lavori allestimento museo fotografia.</t>
  </si>
  <si>
    <t>Realizzazione nuovi parcheggi pubblici e marciapiede lungo via stalingrado - frazione Bragno</t>
  </si>
  <si>
    <t>Rifacimento della copertura volto alla riduzione dei consumi energetici dell'edificio ospitante la residenza protetta "Villa Sanguinetti"</t>
  </si>
  <si>
    <t>Completamento della sistemazione piazza Savonarola PAR FAS 2007/2013.</t>
  </si>
  <si>
    <t xml:space="preserve">Rifacimento spogliatoi a servizio dell'impianto sportivo Vesima e contestuale rifacimento impianto di riscaldamento/produzione acqua calda. </t>
  </si>
  <si>
    <t>Realizzazione di una nuova linea fognaria a parziale sostituzione di quella esisitente a servizio della frazione Chinelli e rifacimento della forra imhoff esisitente a servizio delle frazioni Bellini e Chinelli.</t>
  </si>
  <si>
    <t>Predisposizioni di progettazioni e prestazioni professinali internamente all UTC - di opere pubbliche prioritariamente individuate dall'Amministrazione Comunale.</t>
  </si>
  <si>
    <t xml:space="preserve">SERVIZIO AMBIENTE </t>
  </si>
  <si>
    <t>Raccolta dati per attivazione della tariffazione puntuale.</t>
  </si>
  <si>
    <t>Promozione ed attività di controllo delle molestie olfattive nella frazione di Ferrania a Cairo M.tte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</si>
</sst>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C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</cellStyleXfs>
  <cellXfs count="61">
    <xf numFmtId="0" fontId="0" fillId="0" borderId="0" xfId="0"/>
    <xf numFmtId="0" fontId="3" fillId="1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" xfId="1" applyFont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0" xfId="1"/>
    <xf numFmtId="0" fontId="4" fillId="0" borderId="0" xfId="0" applyFont="1"/>
    <xf numFmtId="0" fontId="7" fillId="4" borderId="2" xfId="3" applyFont="1" applyBorder="1" applyAlignment="1">
      <alignment wrapText="1"/>
    </xf>
    <xf numFmtId="0" fontId="3" fillId="0" borderId="2" xfId="0" applyFont="1" applyBorder="1"/>
    <xf numFmtId="2" fontId="3" fillId="14" borderId="2" xfId="0" applyNumberFormat="1" applyFont="1" applyFill="1" applyBorder="1"/>
    <xf numFmtId="0" fontId="3" fillId="14" borderId="2" xfId="0" applyFont="1" applyFill="1" applyBorder="1"/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14" borderId="2" xfId="0" applyNumberFormat="1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wrapText="1"/>
    </xf>
    <xf numFmtId="0" fontId="3" fillId="13" borderId="1" xfId="0" applyFont="1" applyFill="1" applyBorder="1" applyAlignment="1">
      <alignment horizontal="center"/>
    </xf>
    <xf numFmtId="2" fontId="3" fillId="13" borderId="2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7" fillId="12" borderId="2" xfId="11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7" fillId="10" borderId="2" xfId="9" applyFont="1" applyBorder="1" applyAlignment="1">
      <alignment wrapText="1"/>
    </xf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3" fillId="13" borderId="2" xfId="0" applyFont="1" applyFill="1" applyBorder="1" applyAlignment="1">
      <alignment horizontal="center" wrapText="1"/>
    </xf>
    <xf numFmtId="0" fontId="8" fillId="15" borderId="2" xfId="0" applyFont="1" applyFill="1" applyBorder="1" applyAlignment="1">
      <alignment wrapText="1"/>
    </xf>
    <xf numFmtId="0" fontId="7" fillId="15" borderId="2" xfId="0" applyFont="1" applyFill="1" applyBorder="1" applyAlignment="1">
      <alignment horizontal="center" wrapText="1"/>
    </xf>
    <xf numFmtId="2" fontId="7" fillId="15" borderId="2" xfId="0" applyNumberFormat="1" applyFont="1" applyFill="1" applyBorder="1" applyAlignment="1">
      <alignment horizontal="center"/>
    </xf>
    <xf numFmtId="164" fontId="7" fillId="15" borderId="2" xfId="0" applyNumberFormat="1" applyFont="1" applyFill="1" applyBorder="1" applyAlignment="1">
      <alignment horizontal="center"/>
    </xf>
    <xf numFmtId="0" fontId="9" fillId="7" borderId="2" xfId="6" applyFont="1" applyBorder="1" applyAlignment="1">
      <alignment horizontal="center" vertical="center" wrapText="1"/>
    </xf>
    <xf numFmtId="0" fontId="8" fillId="7" borderId="2" xfId="6" applyFont="1" applyBorder="1" applyAlignment="1">
      <alignment horizontal="center" vertical="center" wrapText="1"/>
    </xf>
    <xf numFmtId="2" fontId="8" fillId="7" borderId="2" xfId="6" applyNumberFormat="1" applyFont="1" applyBorder="1"/>
    <xf numFmtId="0" fontId="8" fillId="7" borderId="2" xfId="6" applyFont="1" applyBorder="1"/>
    <xf numFmtId="0" fontId="7" fillId="8" borderId="2" xfId="7" applyFont="1" applyBorder="1"/>
    <xf numFmtId="2" fontId="3" fillId="0" borderId="2" xfId="0" applyNumberFormat="1" applyFont="1" applyBorder="1"/>
    <xf numFmtId="0" fontId="7" fillId="9" borderId="2" xfId="8" applyFont="1" applyBorder="1"/>
    <xf numFmtId="0" fontId="4" fillId="0" borderId="2" xfId="0" applyFont="1" applyBorder="1"/>
    <xf numFmtId="0" fontId="7" fillId="11" borderId="2" xfId="10" applyFont="1" applyBorder="1"/>
    <xf numFmtId="0" fontId="3" fillId="13" borderId="2" xfId="0" applyFont="1" applyFill="1" applyBorder="1"/>
    <xf numFmtId="2" fontId="3" fillId="13" borderId="2" xfId="0" applyNumberFormat="1" applyFont="1" applyFill="1" applyBorder="1"/>
    <xf numFmtId="0" fontId="7" fillId="15" borderId="2" xfId="0" applyFont="1" applyFill="1" applyBorder="1"/>
    <xf numFmtId="2" fontId="7" fillId="15" borderId="2" xfId="0" applyNumberFormat="1" applyFont="1" applyFill="1" applyBorder="1"/>
    <xf numFmtId="0" fontId="8" fillId="5" borderId="2" xfId="4" applyFont="1" applyBorder="1" applyAlignment="1">
      <alignment horizontal="center" vertical="center" wrapText="1"/>
    </xf>
    <xf numFmtId="2" fontId="8" fillId="5" borderId="2" xfId="4" applyNumberFormat="1" applyFont="1" applyBorder="1"/>
    <xf numFmtId="0" fontId="8" fillId="5" borderId="2" xfId="4" applyFont="1" applyBorder="1"/>
    <xf numFmtId="0" fontId="8" fillId="6" borderId="2" xfId="5" applyFont="1" applyBorder="1"/>
    <xf numFmtId="0" fontId="4" fillId="0" borderId="3" xfId="0" applyFont="1" applyBorder="1"/>
    <xf numFmtId="0" fontId="4" fillId="13" borderId="2" xfId="0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13" borderId="2" xfId="0" applyFont="1" applyFill="1" applyBorder="1" applyAlignment="1">
      <alignment wrapText="1"/>
    </xf>
    <xf numFmtId="0" fontId="8" fillId="16" borderId="2" xfId="0" applyFont="1" applyFill="1" applyBorder="1"/>
    <xf numFmtId="0" fontId="3" fillId="0" borderId="2" xfId="0" applyFont="1" applyBorder="1" applyAlignment="1">
      <alignment vertical="top" wrapText="1"/>
    </xf>
    <xf numFmtId="0" fontId="8" fillId="3" borderId="2" xfId="2" applyFont="1" applyBorder="1"/>
    <xf numFmtId="0" fontId="8" fillId="15" borderId="2" xfId="0" applyFont="1" applyFill="1" applyBorder="1" applyAlignment="1">
      <alignment vertical="top" wrapText="1"/>
    </xf>
    <xf numFmtId="0" fontId="7" fillId="15" borderId="2" xfId="0" applyFont="1" applyFill="1" applyBorder="1" applyAlignment="1">
      <alignment vertical="top" wrapText="1"/>
    </xf>
  </cellXfs>
  <cellStyles count="12">
    <cellStyle name="40% - Colore 1" xfId="2" builtinId="31"/>
    <cellStyle name="60% - Colore 1" xfId="3" builtinId="32"/>
    <cellStyle name="60% - Colore 2" xfId="5" builtinId="36"/>
    <cellStyle name="60% - Colore 3" xfId="7" builtinId="40"/>
    <cellStyle name="60% - Colore 4" xfId="8" builtinId="44"/>
    <cellStyle name="60% - Colore 5" xfId="9" builtinId="48"/>
    <cellStyle name="60% - Colore 6" xfId="11" builtinId="52"/>
    <cellStyle name="Colore 1" xfId="1" builtinId="29"/>
    <cellStyle name="Colore 2" xfId="4" builtinId="33"/>
    <cellStyle name="Colore 3" xfId="6" builtinId="37"/>
    <cellStyle name="Colore 6" xfId="10" builtinId="49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workbookViewId="0">
      <selection activeCell="I6" sqref="I6"/>
    </sheetView>
  </sheetViews>
  <sheetFormatPr defaultRowHeight="12.75"/>
  <cols>
    <col min="1" max="1" width="84.42578125" style="10" customWidth="1"/>
    <col min="2" max="2" width="8.140625" style="10" customWidth="1"/>
    <col min="3" max="3" width="10.42578125" style="10" customWidth="1"/>
    <col min="4" max="4" width="12.42578125" style="10" customWidth="1"/>
    <col min="5" max="5" width="10.5703125" style="10" customWidth="1"/>
    <col min="6" max="16384" width="9.140625" style="10"/>
  </cols>
  <sheetData>
    <row r="1" spans="1:5" s="2" customFormat="1" ht="30" customHeight="1">
      <c r="A1" s="1" t="s">
        <v>0</v>
      </c>
    </row>
    <row r="2" spans="1:5" s="6" customFormat="1" ht="36">
      <c r="A2" s="3"/>
      <c r="B2" s="4" t="s">
        <v>1</v>
      </c>
      <c r="C2" s="5" t="s">
        <v>2</v>
      </c>
      <c r="D2" s="5" t="s">
        <v>3</v>
      </c>
      <c r="E2" s="5" t="s">
        <v>4</v>
      </c>
    </row>
    <row r="3" spans="1:5" ht="18.75">
      <c r="A3" s="7" t="s">
        <v>5</v>
      </c>
      <c r="B3" s="8"/>
      <c r="C3" s="9"/>
      <c r="D3" s="9"/>
      <c r="E3" s="9"/>
    </row>
    <row r="4" spans="1:5">
      <c r="A4" s="11" t="s">
        <v>6</v>
      </c>
      <c r="B4" s="12"/>
      <c r="C4" s="13"/>
      <c r="D4" s="13"/>
      <c r="E4" s="14"/>
    </row>
    <row r="5" spans="1:5" ht="25.5">
      <c r="A5" s="15" t="s">
        <v>7</v>
      </c>
      <c r="B5" s="16">
        <v>4</v>
      </c>
      <c r="C5" s="17">
        <f>B5/$B$9</f>
        <v>0.44444444444444442</v>
      </c>
      <c r="D5" s="17">
        <f>C5*E5</f>
        <v>44.444444444444443</v>
      </c>
      <c r="E5" s="18">
        <v>100</v>
      </c>
    </row>
    <row r="6" spans="1:5">
      <c r="A6" s="15" t="s">
        <v>8</v>
      </c>
      <c r="B6" s="16">
        <v>3</v>
      </c>
      <c r="C6" s="17">
        <f>B6/$B$9</f>
        <v>0.33333333333333331</v>
      </c>
      <c r="D6" s="17">
        <f>C6*E6</f>
        <v>33.333333333333329</v>
      </c>
      <c r="E6" s="18">
        <v>100</v>
      </c>
    </row>
    <row r="7" spans="1:5">
      <c r="A7" s="11" t="s">
        <v>9</v>
      </c>
      <c r="B7" s="16"/>
      <c r="C7" s="17"/>
      <c r="D7" s="17"/>
      <c r="E7" s="18"/>
    </row>
    <row r="8" spans="1:5">
      <c r="A8" s="15" t="s">
        <v>10</v>
      </c>
      <c r="B8" s="16">
        <v>2</v>
      </c>
      <c r="C8" s="17">
        <f>B8/$B$9</f>
        <v>0.22222222222222221</v>
      </c>
      <c r="D8" s="17">
        <f>C8*E8</f>
        <v>22.222222222222221</v>
      </c>
      <c r="E8" s="18">
        <v>100</v>
      </c>
    </row>
    <row r="9" spans="1:5">
      <c r="A9" s="19" t="s">
        <v>11</v>
      </c>
      <c r="B9" s="20">
        <f>SUM(B5:B8)</f>
        <v>9</v>
      </c>
      <c r="C9" s="21"/>
      <c r="D9" s="21">
        <f>SUM(D5:D8)</f>
        <v>100</v>
      </c>
      <c r="E9" s="22"/>
    </row>
    <row r="10" spans="1:5">
      <c r="A10" s="23" t="s">
        <v>12</v>
      </c>
      <c r="B10" s="16"/>
      <c r="C10" s="17"/>
      <c r="D10" s="17"/>
      <c r="E10" s="18"/>
    </row>
    <row r="11" spans="1:5">
      <c r="A11" s="24" t="s">
        <v>13</v>
      </c>
      <c r="B11" s="16">
        <v>4</v>
      </c>
      <c r="C11" s="17">
        <f>B11/$B$14</f>
        <v>0.4</v>
      </c>
      <c r="D11" s="17">
        <f>C11*E11</f>
        <v>40</v>
      </c>
      <c r="E11" s="18">
        <v>100</v>
      </c>
    </row>
    <row r="12" spans="1:5">
      <c r="A12" s="15" t="s">
        <v>14</v>
      </c>
      <c r="B12" s="16">
        <v>3</v>
      </c>
      <c r="C12" s="17">
        <f t="shared" ref="C12:C13" si="0">B12/$B$14</f>
        <v>0.3</v>
      </c>
      <c r="D12" s="17">
        <f>C12*E12</f>
        <v>30</v>
      </c>
      <c r="E12" s="18">
        <v>100</v>
      </c>
    </row>
    <row r="13" spans="1:5">
      <c r="A13" s="15" t="s">
        <v>15</v>
      </c>
      <c r="B13" s="16">
        <v>3</v>
      </c>
      <c r="C13" s="17">
        <f t="shared" si="0"/>
        <v>0.3</v>
      </c>
      <c r="D13" s="17">
        <f>C13*E13</f>
        <v>30</v>
      </c>
      <c r="E13" s="18">
        <v>100</v>
      </c>
    </row>
    <row r="14" spans="1:5">
      <c r="A14" s="19" t="s">
        <v>16</v>
      </c>
      <c r="B14" s="20">
        <f>SUM(B11:B13)</f>
        <v>10</v>
      </c>
      <c r="C14" s="21"/>
      <c r="D14" s="21">
        <f>SUM(D11:D13)</f>
        <v>100</v>
      </c>
      <c r="E14" s="22"/>
    </row>
    <row r="15" spans="1:5">
      <c r="A15" s="25" t="s">
        <v>17</v>
      </c>
      <c r="B15" s="26"/>
      <c r="C15" s="27"/>
      <c r="D15" s="28"/>
      <c r="E15" s="28"/>
    </row>
    <row r="16" spans="1:5">
      <c r="A16" s="15" t="s">
        <v>18</v>
      </c>
      <c r="B16" s="26">
        <v>3</v>
      </c>
      <c r="C16" s="17">
        <f>B16/$B$21</f>
        <v>0.17647058823529413</v>
      </c>
      <c r="D16" s="17">
        <f>C16*E16</f>
        <v>17.647058823529413</v>
      </c>
      <c r="E16" s="18">
        <v>100</v>
      </c>
    </row>
    <row r="17" spans="1:5">
      <c r="A17" s="15" t="s">
        <v>19</v>
      </c>
      <c r="B17" s="26">
        <v>3</v>
      </c>
      <c r="C17" s="17">
        <f t="shared" ref="C17:C20" si="1">B17/$B$21</f>
        <v>0.17647058823529413</v>
      </c>
      <c r="D17" s="17">
        <f>C17*E17</f>
        <v>17.647058823529413</v>
      </c>
      <c r="E17" s="18">
        <v>100</v>
      </c>
    </row>
    <row r="18" spans="1:5">
      <c r="A18" s="15" t="s">
        <v>20</v>
      </c>
      <c r="B18" s="26">
        <v>4</v>
      </c>
      <c r="C18" s="17">
        <f t="shared" si="1"/>
        <v>0.23529411764705882</v>
      </c>
      <c r="D18" s="17">
        <f>C18*E18</f>
        <v>23.52941176470588</v>
      </c>
      <c r="E18" s="18">
        <v>100</v>
      </c>
    </row>
    <row r="19" spans="1:5">
      <c r="A19" s="15" t="s">
        <v>21</v>
      </c>
      <c r="B19" s="26">
        <v>2</v>
      </c>
      <c r="C19" s="17">
        <f t="shared" si="1"/>
        <v>0.11764705882352941</v>
      </c>
      <c r="D19" s="17">
        <f>C19*E19</f>
        <v>11.76470588235294</v>
      </c>
      <c r="E19" s="18">
        <v>100</v>
      </c>
    </row>
    <row r="20" spans="1:5">
      <c r="A20" s="29" t="s">
        <v>22</v>
      </c>
      <c r="B20" s="26">
        <v>5</v>
      </c>
      <c r="C20" s="17">
        <f t="shared" si="1"/>
        <v>0.29411764705882354</v>
      </c>
      <c r="D20" s="17">
        <f>C20*E20</f>
        <v>29.411764705882355</v>
      </c>
      <c r="E20" s="18">
        <v>100</v>
      </c>
    </row>
    <row r="21" spans="1:5">
      <c r="A21" s="19" t="s">
        <v>23</v>
      </c>
      <c r="B21" s="30">
        <f>SUM(B16:B20)</f>
        <v>17</v>
      </c>
      <c r="C21" s="21"/>
      <c r="D21" s="21">
        <f>SUM(D16:D20)</f>
        <v>100</v>
      </c>
      <c r="E21" s="22"/>
    </row>
    <row r="22" spans="1:5">
      <c r="A22" s="31"/>
      <c r="B22" s="32">
        <f>SUM(B9+B14+B21)</f>
        <v>36</v>
      </c>
      <c r="C22" s="33">
        <f>SUM(C5:C21)/11</f>
        <v>0.27272727272727271</v>
      </c>
      <c r="D22" s="34">
        <f>SUM(D21,D14,D9)/3</f>
        <v>100</v>
      </c>
      <c r="E22" s="33">
        <f>SUM(E5:E21)/11</f>
        <v>100</v>
      </c>
    </row>
    <row r="23" spans="1:5" ht="18.75">
      <c r="A23" s="35" t="s">
        <v>24</v>
      </c>
      <c r="B23" s="36"/>
      <c r="C23" s="37"/>
      <c r="D23" s="37"/>
      <c r="E23" s="38"/>
    </row>
    <row r="24" spans="1:5">
      <c r="A24" s="39" t="s">
        <v>25</v>
      </c>
      <c r="B24" s="12"/>
      <c r="C24" s="40"/>
      <c r="D24" s="13"/>
      <c r="E24" s="14"/>
    </row>
    <row r="25" spans="1:5">
      <c r="A25" s="24" t="s">
        <v>26</v>
      </c>
      <c r="B25" s="12">
        <v>2</v>
      </c>
      <c r="C25" s="40">
        <f>B25/$B$31</f>
        <v>0.22222222222222221</v>
      </c>
      <c r="D25" s="13">
        <f>C25*E25</f>
        <v>22.222222222222221</v>
      </c>
      <c r="E25" s="14">
        <v>100</v>
      </c>
    </row>
    <row r="26" spans="1:5">
      <c r="A26" s="41" t="s">
        <v>27</v>
      </c>
      <c r="B26" s="42"/>
      <c r="C26" s="40"/>
      <c r="D26" s="13"/>
      <c r="E26" s="14"/>
    </row>
    <row r="27" spans="1:5">
      <c r="A27" s="24" t="s">
        <v>28</v>
      </c>
      <c r="B27" s="42">
        <v>4</v>
      </c>
      <c r="C27" s="40">
        <f>B27/$B$31</f>
        <v>0.44444444444444442</v>
      </c>
      <c r="D27" s="13">
        <f>C27*E27</f>
        <v>44.444444444444443</v>
      </c>
      <c r="E27" s="14">
        <v>100</v>
      </c>
    </row>
    <row r="28" spans="1:5">
      <c r="A28" s="43" t="s">
        <v>29</v>
      </c>
      <c r="B28" s="42"/>
      <c r="C28" s="40"/>
      <c r="D28" s="42"/>
      <c r="E28" s="42"/>
    </row>
    <row r="29" spans="1:5">
      <c r="A29" s="15" t="s">
        <v>30</v>
      </c>
      <c r="B29" s="12">
        <v>3</v>
      </c>
      <c r="C29" s="40">
        <f>B29/$B$30</f>
        <v>1</v>
      </c>
      <c r="D29" s="13">
        <f>C29*E29</f>
        <v>100</v>
      </c>
      <c r="E29" s="14">
        <v>100</v>
      </c>
    </row>
    <row r="30" spans="1:5">
      <c r="A30" s="19" t="s">
        <v>31</v>
      </c>
      <c r="B30" s="44">
        <v>3</v>
      </c>
      <c r="C30" s="45">
        <v>1</v>
      </c>
      <c r="D30" s="45">
        <v>100</v>
      </c>
      <c r="E30" s="44">
        <v>100</v>
      </c>
    </row>
    <row r="31" spans="1:5">
      <c r="A31" s="31"/>
      <c r="B31" s="46">
        <v>9</v>
      </c>
      <c r="C31" s="47">
        <f>SUM(C25:C30)/3</f>
        <v>0.88888888888888884</v>
      </c>
      <c r="D31" s="47">
        <f>SUM(D25:D30)/3</f>
        <v>88.888888888888872</v>
      </c>
      <c r="E31" s="46">
        <f>SUM(E25:E30)/4</f>
        <v>100</v>
      </c>
    </row>
    <row r="32" spans="1:5">
      <c r="A32" s="48" t="s">
        <v>32</v>
      </c>
      <c r="B32" s="48"/>
      <c r="C32" s="49"/>
      <c r="D32" s="49"/>
      <c r="E32" s="50"/>
    </row>
    <row r="33" spans="1:6">
      <c r="A33" s="51" t="s">
        <v>33</v>
      </c>
      <c r="B33" s="42"/>
      <c r="C33" s="42"/>
      <c r="D33" s="42"/>
      <c r="E33" s="42"/>
    </row>
    <row r="34" spans="1:6" ht="25.5">
      <c r="A34" s="24" t="s">
        <v>34</v>
      </c>
      <c r="B34" s="12">
        <v>3</v>
      </c>
      <c r="C34" s="40">
        <f>B34/$B$36</f>
        <v>0.5</v>
      </c>
      <c r="D34" s="13">
        <f>C34*E34</f>
        <v>50</v>
      </c>
      <c r="E34" s="10">
        <v>100</v>
      </c>
      <c r="F34" s="52"/>
    </row>
    <row r="35" spans="1:6" ht="38.25">
      <c r="A35" s="24" t="s">
        <v>35</v>
      </c>
      <c r="B35" s="12">
        <v>3</v>
      </c>
      <c r="C35" s="40">
        <f>B35/$B$36</f>
        <v>0.5</v>
      </c>
      <c r="D35" s="13">
        <f>C35*E35</f>
        <v>50</v>
      </c>
      <c r="E35" s="14">
        <v>100</v>
      </c>
    </row>
    <row r="36" spans="1:6">
      <c r="A36" s="53" t="s">
        <v>36</v>
      </c>
      <c r="B36" s="44">
        <v>6</v>
      </c>
      <c r="C36" s="45"/>
      <c r="D36" s="45">
        <v>100</v>
      </c>
      <c r="E36" s="44"/>
    </row>
    <row r="37" spans="1:6" ht="38.25">
      <c r="A37" s="24" t="s">
        <v>37</v>
      </c>
      <c r="B37" s="12">
        <v>3</v>
      </c>
      <c r="C37" s="40">
        <f>B37/$B$39</f>
        <v>0.5</v>
      </c>
      <c r="D37" s="13">
        <f>C37*E37</f>
        <v>35</v>
      </c>
      <c r="E37" s="14">
        <v>70</v>
      </c>
    </row>
    <row r="38" spans="1:6" ht="51">
      <c r="A38" s="24" t="s">
        <v>38</v>
      </c>
      <c r="B38" s="54">
        <v>3</v>
      </c>
      <c r="C38" s="40">
        <f>B38/$B$39</f>
        <v>0.5</v>
      </c>
      <c r="D38" s="13">
        <f>C38*E38</f>
        <v>50</v>
      </c>
      <c r="E38" s="14">
        <v>100</v>
      </c>
    </row>
    <row r="39" spans="1:6">
      <c r="A39" s="53" t="s">
        <v>39</v>
      </c>
      <c r="B39" s="55">
        <v>6</v>
      </c>
      <c r="C39" s="45"/>
      <c r="D39" s="45">
        <f>SUM(D37:D38)</f>
        <v>85</v>
      </c>
      <c r="E39" s="44"/>
    </row>
    <row r="40" spans="1:6">
      <c r="A40" s="56" t="s">
        <v>40</v>
      </c>
      <c r="B40" s="42"/>
      <c r="C40" s="40"/>
      <c r="D40" s="13"/>
      <c r="E40" s="14"/>
    </row>
    <row r="41" spans="1:6" ht="25.5">
      <c r="A41" s="24" t="s">
        <v>41</v>
      </c>
      <c r="B41" s="57">
        <v>5</v>
      </c>
      <c r="C41" s="40"/>
      <c r="D41" s="40"/>
      <c r="E41" s="14"/>
    </row>
    <row r="42" spans="1:6" ht="25.5">
      <c r="A42" s="24" t="s">
        <v>42</v>
      </c>
      <c r="B42" s="57">
        <v>2</v>
      </c>
      <c r="C42" s="40"/>
      <c r="D42" s="13"/>
      <c r="E42" s="14"/>
    </row>
    <row r="43" spans="1:6" ht="25.5">
      <c r="A43" s="24" t="s">
        <v>43</v>
      </c>
      <c r="B43" s="57">
        <v>2</v>
      </c>
      <c r="C43" s="40"/>
      <c r="D43" s="13"/>
      <c r="E43" s="14"/>
    </row>
    <row r="44" spans="1:6">
      <c r="A44" s="24" t="s">
        <v>44</v>
      </c>
      <c r="B44" s="57">
        <v>2</v>
      </c>
      <c r="C44" s="40"/>
      <c r="D44" s="13"/>
      <c r="E44" s="14"/>
    </row>
    <row r="45" spans="1:6">
      <c r="A45" s="24" t="s">
        <v>45</v>
      </c>
      <c r="B45" s="57">
        <v>2</v>
      </c>
      <c r="C45" s="40"/>
      <c r="D45" s="13"/>
      <c r="E45" s="14"/>
    </row>
    <row r="46" spans="1:6" ht="25.5">
      <c r="A46" s="24" t="s">
        <v>46</v>
      </c>
      <c r="B46" s="57">
        <v>2</v>
      </c>
      <c r="C46" s="40"/>
      <c r="D46" s="13"/>
      <c r="E46" s="14"/>
    </row>
    <row r="47" spans="1:6">
      <c r="A47" s="24" t="s">
        <v>47</v>
      </c>
      <c r="B47" s="57">
        <v>2</v>
      </c>
      <c r="C47" s="40"/>
      <c r="D47" s="13"/>
      <c r="E47" s="14"/>
    </row>
    <row r="48" spans="1:6" ht="25.5">
      <c r="A48" s="24" t="s">
        <v>48</v>
      </c>
      <c r="B48" s="57">
        <v>2</v>
      </c>
      <c r="C48" s="40"/>
      <c r="D48" s="13"/>
      <c r="E48" s="14"/>
    </row>
    <row r="49" spans="1:5" ht="25.5">
      <c r="A49" s="24" t="s">
        <v>49</v>
      </c>
      <c r="B49" s="57">
        <v>3</v>
      </c>
      <c r="C49" s="40"/>
      <c r="D49" s="13"/>
      <c r="E49" s="14"/>
    </row>
    <row r="50" spans="1:5" ht="25.5">
      <c r="A50" s="24" t="s">
        <v>50</v>
      </c>
      <c r="B50" s="57">
        <v>3</v>
      </c>
      <c r="C50" s="40"/>
      <c r="D50" s="13"/>
      <c r="E50" s="14"/>
    </row>
    <row r="51" spans="1:5">
      <c r="A51" s="58" t="s">
        <v>51</v>
      </c>
      <c r="B51" s="42"/>
      <c r="C51" s="40"/>
      <c r="D51" s="42"/>
      <c r="E51" s="42"/>
    </row>
    <row r="52" spans="1:5">
      <c r="A52" s="24" t="s">
        <v>52</v>
      </c>
      <c r="B52" s="57">
        <v>3</v>
      </c>
      <c r="C52" s="40"/>
      <c r="D52" s="13"/>
      <c r="E52" s="14"/>
    </row>
    <row r="53" spans="1:5">
      <c r="A53" s="24" t="s">
        <v>53</v>
      </c>
      <c r="B53" s="57">
        <v>3</v>
      </c>
      <c r="C53" s="40"/>
      <c r="D53" s="13"/>
      <c r="E53" s="14"/>
    </row>
    <row r="54" spans="1:5">
      <c r="A54" s="59"/>
      <c r="B54" s="60">
        <f>SUM(B41:B53)+12</f>
        <v>43</v>
      </c>
      <c r="C54" s="47">
        <f>SUM(C34:C53)/4</f>
        <v>0.5</v>
      </c>
      <c r="D54" s="47">
        <f>SUM(B54:C54)</f>
        <v>43.5</v>
      </c>
      <c r="E54" s="46">
        <f>SUM(E34:E53)/4</f>
        <v>92.5</v>
      </c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Branda</dc:creator>
  <cp:lastModifiedBy>Giuliana Zunino</cp:lastModifiedBy>
  <cp:lastPrinted>2019-03-14T10:17:43Z</cp:lastPrinted>
  <dcterms:created xsi:type="dcterms:W3CDTF">2019-03-14T09:26:11Z</dcterms:created>
  <dcterms:modified xsi:type="dcterms:W3CDTF">2019-03-14T10:17:49Z</dcterms:modified>
</cp:coreProperties>
</file>